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715" windowHeight="6270" activeTab="2"/>
  </bookViews>
  <sheets>
    <sheet name="หลัง" sheetId="1" r:id="rId1"/>
    <sheet name="หน้า" sheetId="2" r:id="rId2"/>
    <sheet name="คีย์ข้อมูล" sheetId="3" r:id="rId3"/>
    <sheet name="ประมาณการ กรณี ไปราชการ" sheetId="4" r:id="rId4"/>
  </sheets>
  <definedNames>
    <definedName name="_xlfn.BAHTTEXT" hidden="1">#NAME?</definedName>
    <definedName name="_xlnm.Print_Area" localSheetId="3">'ประมาณการ กรณี ไปราชการ'!$A$1:$Q$22</definedName>
    <definedName name="_xlnm.Print_Area" localSheetId="1">'หน้า'!$A$1:$E$48</definedName>
    <definedName name="_xlnm.Print_Area" localSheetId="0">'หลัง'!$A$1:$I$31</definedName>
  </definedNames>
  <calcPr fullCalcOnLoad="1"/>
</workbook>
</file>

<file path=xl/sharedStrings.xml><?xml version="1.0" encoding="utf-8"?>
<sst xmlns="http://schemas.openxmlformats.org/spreadsheetml/2006/main" count="130" uniqueCount="112">
  <si>
    <t>สัญญาการยืมเงิน</t>
  </si>
  <si>
    <t>เลขที่</t>
  </si>
  <si>
    <t>วันครบกำหนด</t>
  </si>
  <si>
    <t>(1)</t>
  </si>
  <si>
    <t>(3)</t>
  </si>
  <si>
    <t>ดังรายละเอียดต่อไปนี้</t>
  </si>
  <si>
    <t>รวมเงิน  (บาท)</t>
  </si>
  <si>
    <t>ผู้ยืม</t>
  </si>
  <si>
    <t>วันที่</t>
  </si>
  <si>
    <t>(4)</t>
  </si>
  <si>
    <t>ได้ตรวจสอบแล้ว  เห็นสมควรอนุมัติให้ยืมตามใบยืมฉบับนี้ได้</t>
  </si>
  <si>
    <t>บาท</t>
  </si>
  <si>
    <t>ลงชื่อ</t>
  </si>
  <si>
    <t>คำอนุมัติ</t>
  </si>
  <si>
    <t xml:space="preserve">         อนุมัติให้ยืมตามเงื่อนไขข้างต้นได้   เป็นเงิน</t>
  </si>
  <si>
    <t>ลงชื่อผู้อนุมัติ</t>
  </si>
  <si>
    <t xml:space="preserve">      ข้าพเจ้าสัญญาว่าจะปฏิบัติตามระเบียบของทางราชการทุกประการ  และจะนำใบสำคัญจ่ายที่ถูกต้อง พร้อมทั้งเงินเหลือจ่าย  (ถ้ามี) </t>
  </si>
  <si>
    <t>จนครบถ้วนได้ทันที</t>
  </si>
  <si>
    <t>ใบรับเงิน</t>
  </si>
  <si>
    <t>ไปเป็นการถูกต้องแล้ว</t>
  </si>
  <si>
    <t>ผู้รับเงิน</t>
  </si>
  <si>
    <t>รายการส่งใช้เงินยืม</t>
  </si>
  <si>
    <t>ครั้งที่</t>
  </si>
  <si>
    <t>รายการที่ส่งใช้</t>
  </si>
  <si>
    <t>ใบสำคัญ</t>
  </si>
  <si>
    <t>จำนวนเงิน</t>
  </si>
  <si>
    <t>คงค้าง</t>
  </si>
  <si>
    <t>ลายมือชื่อผู้รับ</t>
  </si>
  <si>
    <t>ใบรับเลขที่</t>
  </si>
  <si>
    <t>หมายเหตุ</t>
  </si>
  <si>
    <t>(2)</t>
  </si>
  <si>
    <t xml:space="preserve">   ยื่นต่อ  ผู้อำนวยการกองคลัง  หัวหน้ากองคลัง  หัวหน้าแผนกคลัง  หรือตำแหน่งอื่นใดที่ปฏิบัติงาน</t>
  </si>
  <si>
    <t xml:space="preserve">   เช่นเดียวกันแล้วแต่กรณี</t>
  </si>
  <si>
    <t xml:space="preserve">   ให้ระบุชื่อส่วนราชการที่จ่ายเงินเพิ่ม</t>
  </si>
  <si>
    <t xml:space="preserve">   ระบุวัตถุประสงค์ที่จะนำเงินยืมไปใช้จ่าย</t>
  </si>
  <si>
    <t xml:space="preserve">   เสนอต่อผู้มีอำนาจอนุมัติ</t>
  </si>
  <si>
    <t>ข้าพเจ้ายินยอมให้หักเงินเดือน  ค่าจ้าง  เบี้ยหวัด  บำเหน็จ  บำนาญ  หรือเงินที่ข้าพเจ้าพึงได้รับจากทางราชการ  ชดใช้จำนวนเงินที่ยืมไป</t>
  </si>
  <si>
    <t>วัน  เดือน  ปี</t>
  </si>
  <si>
    <t>เงินสด หรือ</t>
  </si>
  <si>
    <t>ชื่อ</t>
  </si>
  <si>
    <t>ตำแหน่ง</t>
  </si>
  <si>
    <t>สังกัด</t>
  </si>
  <si>
    <t>ยืมเงินจาก</t>
  </si>
  <si>
    <t>เพื่อใช้</t>
  </si>
  <si>
    <t>จังหวัด</t>
  </si>
  <si>
    <t>เสนอต่อ</t>
  </si>
  <si>
    <t xml:space="preserve">ส่งใช้ภายในกำหนดไว้ในระเบียบการเบิกจ่ายเงินจากคลัง  คือ  ภายใน              วัน  นับแต่วันที่ได้รับเงินนี้  ถ้าข้าพเจ้าไม่ส่งตามกำหนด </t>
  </si>
  <si>
    <t xml:space="preserve">จำนวน </t>
  </si>
  <si>
    <t xml:space="preserve">               บาท</t>
  </si>
  <si>
    <t>รายละเอียด</t>
  </si>
  <si>
    <t xml:space="preserve"> </t>
  </si>
  <si>
    <t>ผู้อำนวยการสำนักงาน กศน. จังหวัดกำแพงเพชร</t>
  </si>
  <si>
    <t>สำนักงาน กศน.</t>
  </si>
  <si>
    <t>กำแพงเพชร</t>
  </si>
  <si>
    <t>แบบ 8500</t>
  </si>
  <si>
    <t xml:space="preserve">ลายมือชื่อ      </t>
  </si>
  <si>
    <t xml:space="preserve">ลงชื่อ     </t>
  </si>
  <si>
    <t>วันที่ยืม</t>
  </si>
  <si>
    <t>วันที่จ่าย</t>
  </si>
  <si>
    <t>เบี้ยเลี้ยง</t>
  </si>
  <si>
    <t>ประมาณการค่าใช้จ่าย</t>
  </si>
  <si>
    <t>ค่าเบี้ยเลี้ยง</t>
  </si>
  <si>
    <t>ค่าที่พัก</t>
  </si>
  <si>
    <t>ค่าพาหนะ</t>
  </si>
  <si>
    <t>ลำดับ</t>
  </si>
  <si>
    <t>รายชื่อผู้ไปราชการ</t>
  </si>
  <si>
    <t>อัตรา</t>
  </si>
  <si>
    <t>จำนวน</t>
  </si>
  <si>
    <t>เดินทาง</t>
  </si>
  <si>
    <t>จาก</t>
  </si>
  <si>
    <t>ถึง</t>
  </si>
  <si>
    <t>รวม</t>
  </si>
  <si>
    <t>วันละ</t>
  </si>
  <si>
    <t>วัน</t>
  </si>
  <si>
    <t>เงิน</t>
  </si>
  <si>
    <t>โดย</t>
  </si>
  <si>
    <t>เที่ยว</t>
  </si>
  <si>
    <t>เป็นเงิน</t>
  </si>
  <si>
    <t>รวมเป็นเงินทั้งสิ้น</t>
  </si>
  <si>
    <t>ลงชื่อ...............................................................ผู้ประมาณการ</t>
  </si>
  <si>
    <t>ค่าลงทะเบียน</t>
  </si>
  <si>
    <t>ค่าทางด่วน</t>
  </si>
  <si>
    <t>ระบุงบประมาณที่ยืม</t>
  </si>
  <si>
    <t>รถยนต์</t>
  </si>
  <si>
    <t>ส่วนตัว</t>
  </si>
  <si>
    <t>กศน.</t>
  </si>
  <si>
    <t xml:space="preserve">ที่พัก </t>
  </si>
  <si>
    <t>น.ส.สุดารัตน์</t>
  </si>
  <si>
    <t>พันธุ์ชัย</t>
  </si>
  <si>
    <t>ไป-กลับ</t>
  </si>
  <si>
    <t xml:space="preserve">                   (นางสาวสุดารัตน์  พันธุ์ชัย)</t>
  </si>
  <si>
    <t>นางสาวสุดารัตน์  พันธุ์ชัย</t>
  </si>
  <si>
    <t>นักวิชาการเงินและบัญชี</t>
  </si>
  <si>
    <t>เงินทดรองราชการ</t>
  </si>
  <si>
    <t>พาหนะ (116*4*2)</t>
  </si>
  <si>
    <t>ผู้อำนวยการ</t>
  </si>
  <si>
    <t>กก. ละ 4 บาท</t>
  </si>
  <si>
    <t>น.ส.ศรีสุดา</t>
  </si>
  <si>
    <t>ผุดมี</t>
  </si>
  <si>
    <t>รร.ทีเค</t>
  </si>
  <si>
    <t>พาเลช</t>
  </si>
  <si>
    <t>กทม</t>
  </si>
  <si>
    <t>359 กก.</t>
  </si>
  <si>
    <t>นักวิชาการพัสดุ</t>
  </si>
  <si>
    <t>นักวิชาการเงินบัญชี</t>
  </si>
  <si>
    <t xml:space="preserve">                  ในการเดินทางไปราชการ โครงการเสริมส้างความรู้ให้แก่เจ้าหน้าที่ด้านพัสดุ ตามพระราชบัญญัติการจัดซื้อจัดจ้างและการบิรหารพัสดุภาครัฐ พ.ศ.2560 ประจำปีงบประมาณ 2561       ระหว่างวันที่ 13-15 ธันวาคม 2560 ณ โรงแรม ทีเค พาเลซ แอนด์ คอนเวนชั่น ถ.แจ้งวัฒนะ 15 กทม.</t>
  </si>
  <si>
    <t>07 ธันวาคม 2560</t>
  </si>
  <si>
    <t xml:space="preserve">ในการเดินทางไปราชการ โครงการเสริมสร้างความรู้ให้แก่เจ้าหน้าที่ด้านพัสดุตามพระราชบัญญัติ       </t>
  </si>
  <si>
    <t xml:space="preserve">  ณ โรงแรม ทีเค พาเลซ แอนด์ คอนเวนชั่น ถ.แจ้งวัฒนะ 15 กทม.</t>
  </si>
  <si>
    <t xml:space="preserve">การจัดซื้อจัดจ้างและการบิรหารพัสดุภาครัฐ พ.ศ.2560 ประจำปีงปม.2561 ระหว่าง วันที่ 13-15 ธ.ค 2560    </t>
  </si>
  <si>
    <t>เจ้าหน้าที่การเงิน</t>
  </si>
  <si>
    <t xml:space="preserve">        ตำแหน่ง นักวิชาการเงินและบัญชี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</si>
</sst>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&lt;=99999999][$-D000000]0\-####\-####;[$-D000000]#\-####\-####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_-* #,##0.0000_-;\-* #,##0.0000_-;_-* &quot;-&quot;??_-;_-@_-"/>
  </numFmts>
  <fonts count="62">
    <font>
      <sz val="14"/>
      <name val="Cordia New"/>
      <family val="0"/>
    </font>
    <font>
      <sz val="16"/>
      <name val="AngsanaUPC"/>
      <family val="1"/>
    </font>
    <font>
      <b/>
      <sz val="26"/>
      <name val="AngsanaUPC"/>
      <family val="1"/>
    </font>
    <font>
      <b/>
      <sz val="16"/>
      <name val="AngsanaUPC"/>
      <family val="1"/>
    </font>
    <font>
      <sz val="15"/>
      <name val="AngsanaUPC"/>
      <family val="1"/>
    </font>
    <font>
      <b/>
      <sz val="14"/>
      <name val="TH SarabunPSK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2"/>
      <name val="AngsanaUPC"/>
      <family val="1"/>
    </font>
    <font>
      <b/>
      <sz val="18"/>
      <name val="AngsanaUPC"/>
      <family val="1"/>
    </font>
    <font>
      <b/>
      <sz val="14"/>
      <name val="Cordia New"/>
      <family val="2"/>
    </font>
    <font>
      <sz val="10"/>
      <name val="AngsanaUPC"/>
      <family val="1"/>
    </font>
    <font>
      <sz val="14"/>
      <name val="AngsanaUPC"/>
      <family val="1"/>
    </font>
    <font>
      <sz val="9"/>
      <name val="AngsanaUPC"/>
      <family val="1"/>
    </font>
    <font>
      <sz val="10"/>
      <color indexed="12"/>
      <name val="TH SarabunPSK"/>
      <family val="2"/>
    </font>
    <font>
      <sz val="10"/>
      <name val="TH SarabunPSK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u val="single"/>
      <sz val="14"/>
      <color indexed="20"/>
      <name val="Cordia New"/>
      <family val="2"/>
    </font>
    <font>
      <u val="single"/>
      <sz val="15.4"/>
      <color indexed="12"/>
      <name val="Cordia New"/>
      <family val="2"/>
    </font>
    <font>
      <b/>
      <sz val="16"/>
      <color indexed="52"/>
      <name val="Cordia New"/>
      <family val="2"/>
    </font>
    <font>
      <sz val="16"/>
      <color indexed="10"/>
      <name val="Cordia New"/>
      <family val="2"/>
    </font>
    <font>
      <i/>
      <sz val="16"/>
      <color indexed="23"/>
      <name val="Cordia New"/>
      <family val="2"/>
    </font>
    <font>
      <b/>
      <sz val="18"/>
      <color indexed="56"/>
      <name val="Tahoma"/>
      <family val="2"/>
    </font>
    <font>
      <b/>
      <sz val="16"/>
      <color indexed="9"/>
      <name val="Cordia New"/>
      <family val="2"/>
    </font>
    <font>
      <sz val="16"/>
      <color indexed="52"/>
      <name val="Cordia New"/>
      <family val="2"/>
    </font>
    <font>
      <sz val="16"/>
      <color indexed="17"/>
      <name val="Cordia New"/>
      <family val="2"/>
    </font>
    <font>
      <sz val="16"/>
      <color indexed="62"/>
      <name val="Cordia New"/>
      <family val="2"/>
    </font>
    <font>
      <sz val="16"/>
      <color indexed="60"/>
      <name val="Cordia New"/>
      <family val="2"/>
    </font>
    <font>
      <b/>
      <sz val="16"/>
      <color indexed="8"/>
      <name val="Cordia New"/>
      <family val="2"/>
    </font>
    <font>
      <sz val="16"/>
      <color indexed="20"/>
      <name val="Cordia New"/>
      <family val="2"/>
    </font>
    <font>
      <b/>
      <sz val="16"/>
      <color indexed="63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u val="single"/>
      <sz val="15.4"/>
      <color indexed="12"/>
      <name val="TH SarabunPSK"/>
      <family val="2"/>
    </font>
    <font>
      <sz val="16"/>
      <color indexed="8"/>
      <name val="AngsanaUPC"/>
      <family val="1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u val="single"/>
      <sz val="14"/>
      <color theme="11"/>
      <name val="Cordia New"/>
      <family val="2"/>
    </font>
    <font>
      <u val="single"/>
      <sz val="15.4"/>
      <color theme="10"/>
      <name val="Cordia New"/>
      <family val="2"/>
    </font>
    <font>
      <b/>
      <sz val="16"/>
      <color rgb="FFFA7D00"/>
      <name val="Cordia New"/>
      <family val="2"/>
    </font>
    <font>
      <sz val="16"/>
      <color rgb="FFFF0000"/>
      <name val="Cordia New"/>
      <family val="2"/>
    </font>
    <font>
      <i/>
      <sz val="16"/>
      <color rgb="FF7F7F7F"/>
      <name val="Cordia New"/>
      <family val="2"/>
    </font>
    <font>
      <b/>
      <sz val="18"/>
      <color theme="3"/>
      <name val="Cambria"/>
      <family val="2"/>
    </font>
    <font>
      <b/>
      <sz val="16"/>
      <color theme="0"/>
      <name val="Cordia New"/>
      <family val="2"/>
    </font>
    <font>
      <sz val="16"/>
      <color rgb="FFFA7D00"/>
      <name val="Cordia New"/>
      <family val="2"/>
    </font>
    <font>
      <sz val="16"/>
      <color rgb="FF006100"/>
      <name val="Cordia New"/>
      <family val="2"/>
    </font>
    <font>
      <sz val="16"/>
      <color rgb="FF3F3F76"/>
      <name val="Cordia New"/>
      <family val="2"/>
    </font>
    <font>
      <sz val="16"/>
      <color rgb="FF9C6500"/>
      <name val="Cordia New"/>
      <family val="2"/>
    </font>
    <font>
      <b/>
      <sz val="16"/>
      <color theme="1"/>
      <name val="Cordia New"/>
      <family val="2"/>
    </font>
    <font>
      <sz val="16"/>
      <color rgb="FF9C0006"/>
      <name val="Cordia New"/>
      <family val="2"/>
    </font>
    <font>
      <b/>
      <sz val="16"/>
      <color rgb="FF3F3F3F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u val="single"/>
      <sz val="15.4"/>
      <color theme="1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6" fillId="0" borderId="0" xfId="38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7" fillId="0" borderId="0" xfId="0" applyNumberFormat="1" applyFont="1" applyAlignment="1">
      <alignment/>
    </xf>
    <xf numFmtId="194" fontId="7" fillId="0" borderId="0" xfId="38" applyNumberFormat="1" applyFont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/>
    </xf>
    <xf numFmtId="0" fontId="8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9" fillId="0" borderId="25" xfId="0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 applyProtection="1">
      <alignment horizontal="centerContinuous"/>
      <protection/>
    </xf>
    <xf numFmtId="0" fontId="8" fillId="0" borderId="26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49" fontId="8" fillId="0" borderId="29" xfId="0" applyNumberFormat="1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vertical="top" wrapText="1"/>
      <protection/>
    </xf>
    <xf numFmtId="0" fontId="8" fillId="0" borderId="26" xfId="0" applyFont="1" applyBorder="1" applyAlignment="1">
      <alignment vertical="top"/>
    </xf>
    <xf numFmtId="0" fontId="8" fillId="0" borderId="32" xfId="0" applyFont="1" applyBorder="1" applyAlignment="1" applyProtection="1">
      <alignment/>
      <protection/>
    </xf>
    <xf numFmtId="43" fontId="8" fillId="0" borderId="29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8" fillId="0" borderId="2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33" xfId="0" applyFont="1" applyBorder="1" applyAlignment="1" applyProtection="1">
      <alignment/>
      <protection/>
    </xf>
    <xf numFmtId="4" fontId="8" fillId="0" borderId="33" xfId="0" applyNumberFormat="1" applyFont="1" applyBorder="1" applyAlignment="1" applyProtection="1">
      <alignment horizontal="centerContinuous"/>
      <protection/>
    </xf>
    <xf numFmtId="0" fontId="8" fillId="0" borderId="25" xfId="0" applyFont="1" applyBorder="1" applyAlignment="1" applyProtection="1">
      <alignment/>
      <protection/>
    </xf>
    <xf numFmtId="43" fontId="8" fillId="0" borderId="27" xfId="0" applyNumberFormat="1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/>
      <protection/>
    </xf>
    <xf numFmtId="0" fontId="12" fillId="0" borderId="29" xfId="0" applyFont="1" applyBorder="1" applyAlignment="1" applyProtection="1">
      <alignment horizontal="centerContinuous"/>
      <protection/>
    </xf>
    <xf numFmtId="43" fontId="8" fillId="0" borderId="0" xfId="0" applyNumberFormat="1" applyFont="1" applyBorder="1" applyAlignment="1" applyProtection="1">
      <alignment/>
      <protection/>
    </xf>
    <xf numFmtId="187" fontId="8" fillId="0" borderId="28" xfId="38" applyNumberFormat="1" applyFont="1" applyBorder="1" applyAlignment="1" applyProtection="1">
      <alignment horizontal="center" vertical="center"/>
      <protection/>
    </xf>
    <xf numFmtId="0" fontId="61" fillId="0" borderId="0" xfId="34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34" applyFont="1" applyBorder="1" applyAlignment="1" applyProtection="1">
      <alignment/>
      <protection/>
    </xf>
    <xf numFmtId="0" fontId="8" fillId="0" borderId="30" xfId="0" applyFont="1" applyBorder="1" applyAlignment="1">
      <alignment/>
    </xf>
    <xf numFmtId="0" fontId="8" fillId="0" borderId="24" xfId="34" applyFont="1" applyBorder="1" applyAlignment="1" applyProtection="1">
      <alignment/>
      <protection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5" xfId="0" applyBorder="1" applyAlignment="1">
      <alignment/>
    </xf>
    <xf numFmtId="0" fontId="1" fillId="0" borderId="0" xfId="0" applyFont="1" applyAlignment="1">
      <alignment/>
    </xf>
    <xf numFmtId="0" fontId="1" fillId="0" borderId="46" xfId="0" applyFont="1" applyBorder="1" applyAlignment="1">
      <alignment/>
    </xf>
    <xf numFmtId="0" fontId="0" fillId="0" borderId="46" xfId="0" applyBorder="1" applyAlignment="1">
      <alignment/>
    </xf>
    <xf numFmtId="43" fontId="1" fillId="0" borderId="42" xfId="38" applyFont="1" applyBorder="1" applyAlignment="1">
      <alignment/>
    </xf>
    <xf numFmtId="49" fontId="7" fillId="0" borderId="0" xfId="0" applyNumberFormat="1" applyFont="1" applyAlignment="1">
      <alignment horizontal="left"/>
    </xf>
    <xf numFmtId="0" fontId="13" fillId="0" borderId="36" xfId="0" applyFont="1" applyBorder="1" applyAlignment="1">
      <alignment/>
    </xf>
    <xf numFmtId="43" fontId="0" fillId="0" borderId="0" xfId="38" applyFont="1" applyAlignment="1">
      <alignment/>
    </xf>
    <xf numFmtId="43" fontId="3" fillId="0" borderId="0" xfId="38" applyFont="1" applyAlignment="1">
      <alignment/>
    </xf>
    <xf numFmtId="43" fontId="3" fillId="0" borderId="37" xfId="38" applyFont="1" applyBorder="1" applyAlignment="1">
      <alignment/>
    </xf>
    <xf numFmtId="49" fontId="3" fillId="0" borderId="37" xfId="38" applyNumberFormat="1" applyFont="1" applyBorder="1" applyAlignment="1">
      <alignment horizontal="center"/>
    </xf>
    <xf numFmtId="43" fontId="15" fillId="0" borderId="47" xfId="38" applyFont="1" applyBorder="1" applyAlignment="1">
      <alignment/>
    </xf>
    <xf numFmtId="43" fontId="15" fillId="0" borderId="0" xfId="38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3" fillId="0" borderId="42" xfId="0" applyFont="1" applyBorder="1" applyAlignment="1">
      <alignment/>
    </xf>
    <xf numFmtId="194" fontId="1" fillId="0" borderId="36" xfId="38" applyNumberFormat="1" applyFont="1" applyBorder="1" applyAlignment="1">
      <alignment/>
    </xf>
    <xf numFmtId="194" fontId="3" fillId="0" borderId="37" xfId="38" applyNumberFormat="1" applyFont="1" applyBorder="1" applyAlignment="1">
      <alignment/>
    </xf>
    <xf numFmtId="194" fontId="1" fillId="0" borderId="42" xfId="0" applyNumberFormat="1" applyFont="1" applyBorder="1" applyAlignment="1">
      <alignment/>
    </xf>
    <xf numFmtId="194" fontId="1" fillId="0" borderId="45" xfId="0" applyNumberFormat="1" applyFont="1" applyBorder="1" applyAlignment="1">
      <alignment/>
    </xf>
    <xf numFmtId="0" fontId="17" fillId="0" borderId="3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94" fontId="1" fillId="0" borderId="48" xfId="38" applyNumberFormat="1" applyFont="1" applyBorder="1" applyAlignment="1">
      <alignment/>
    </xf>
    <xf numFmtId="194" fontId="1" fillId="0" borderId="49" xfId="38" applyNumberFormat="1" applyFont="1" applyBorder="1" applyAlignment="1">
      <alignment/>
    </xf>
    <xf numFmtId="0" fontId="13" fillId="0" borderId="36" xfId="0" applyFont="1" applyBorder="1" applyAlignment="1">
      <alignment horizontal="left"/>
    </xf>
    <xf numFmtId="194" fontId="1" fillId="0" borderId="40" xfId="38" applyNumberFormat="1" applyFont="1" applyBorder="1" applyAlignment="1">
      <alignment/>
    </xf>
    <xf numFmtId="194" fontId="19" fillId="0" borderId="0" xfId="38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7" fillId="0" borderId="0" xfId="0" applyFont="1" applyBorder="1" applyAlignment="1" applyProtection="1">
      <alignment/>
      <protection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top"/>
      <protection/>
    </xf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/>
      <protection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43" fontId="8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43" fontId="3" fillId="0" borderId="0" xfId="38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180975</xdr:rowOff>
    </xdr:from>
    <xdr:to>
      <xdr:col>2</xdr:col>
      <xdr:colOff>314325</xdr:colOff>
      <xdr:row>3</xdr:row>
      <xdr:rowOff>180975</xdr:rowOff>
    </xdr:to>
    <xdr:sp>
      <xdr:nvSpPr>
        <xdr:cNvPr id="1" name="Line 32"/>
        <xdr:cNvSpPr>
          <a:spLocks/>
        </xdr:cNvSpPr>
      </xdr:nvSpPr>
      <xdr:spPr>
        <a:xfrm>
          <a:off x="371475" y="9525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466725</xdr:colOff>
      <xdr:row>6</xdr:row>
      <xdr:rowOff>257175</xdr:rowOff>
    </xdr:from>
    <xdr:to>
      <xdr:col>1</xdr:col>
      <xdr:colOff>0</xdr:colOff>
      <xdr:row>6</xdr:row>
      <xdr:rowOff>257175</xdr:rowOff>
    </xdr:to>
    <xdr:sp>
      <xdr:nvSpPr>
        <xdr:cNvPr id="2" name="Line 33"/>
        <xdr:cNvSpPr>
          <a:spLocks/>
        </xdr:cNvSpPr>
      </xdr:nvSpPr>
      <xdr:spPr>
        <a:xfrm>
          <a:off x="466725" y="13811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533400</xdr:colOff>
      <xdr:row>6</xdr:row>
      <xdr:rowOff>257175</xdr:rowOff>
    </xdr:from>
    <xdr:to>
      <xdr:col>4</xdr:col>
      <xdr:colOff>1657350</xdr:colOff>
      <xdr:row>6</xdr:row>
      <xdr:rowOff>285750</xdr:rowOff>
    </xdr:to>
    <xdr:sp>
      <xdr:nvSpPr>
        <xdr:cNvPr id="3" name="Line 34"/>
        <xdr:cNvSpPr>
          <a:spLocks/>
        </xdr:cNvSpPr>
      </xdr:nvSpPr>
      <xdr:spPr>
        <a:xfrm>
          <a:off x="4048125" y="1381125"/>
          <a:ext cx="31432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457200</xdr:colOff>
      <xdr:row>7</xdr:row>
      <xdr:rowOff>257175</xdr:rowOff>
    </xdr:from>
    <xdr:to>
      <xdr:col>0</xdr:col>
      <xdr:colOff>3514725</xdr:colOff>
      <xdr:row>7</xdr:row>
      <xdr:rowOff>257175</xdr:rowOff>
    </xdr:to>
    <xdr:sp>
      <xdr:nvSpPr>
        <xdr:cNvPr id="4" name="Line 35"/>
        <xdr:cNvSpPr>
          <a:spLocks/>
        </xdr:cNvSpPr>
      </xdr:nvSpPr>
      <xdr:spPr>
        <a:xfrm>
          <a:off x="457200" y="16859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7</xdr:row>
      <xdr:rowOff>257175</xdr:rowOff>
    </xdr:from>
    <xdr:to>
      <xdr:col>4</xdr:col>
      <xdr:colOff>1619250</xdr:colOff>
      <xdr:row>7</xdr:row>
      <xdr:rowOff>285750</xdr:rowOff>
    </xdr:to>
    <xdr:sp>
      <xdr:nvSpPr>
        <xdr:cNvPr id="5" name="Line 36"/>
        <xdr:cNvSpPr>
          <a:spLocks/>
        </xdr:cNvSpPr>
      </xdr:nvSpPr>
      <xdr:spPr>
        <a:xfrm>
          <a:off x="4038600" y="1685925"/>
          <a:ext cx="31146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276225</xdr:rowOff>
    </xdr:from>
    <xdr:to>
      <xdr:col>4</xdr:col>
      <xdr:colOff>1390650</xdr:colOff>
      <xdr:row>1</xdr:row>
      <xdr:rowOff>276225</xdr:rowOff>
    </xdr:to>
    <xdr:sp>
      <xdr:nvSpPr>
        <xdr:cNvPr id="6" name="Line 37"/>
        <xdr:cNvSpPr>
          <a:spLocks/>
        </xdr:cNvSpPr>
      </xdr:nvSpPr>
      <xdr:spPr>
        <a:xfrm>
          <a:off x="5543550" y="5238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1600200</xdr:colOff>
      <xdr:row>8</xdr:row>
      <xdr:rowOff>257175</xdr:rowOff>
    </xdr:from>
    <xdr:to>
      <xdr:col>4</xdr:col>
      <xdr:colOff>1600200</xdr:colOff>
      <xdr:row>8</xdr:row>
      <xdr:rowOff>285750</xdr:rowOff>
    </xdr:to>
    <xdr:sp>
      <xdr:nvSpPr>
        <xdr:cNvPr id="7" name="Line 38"/>
        <xdr:cNvSpPr>
          <a:spLocks/>
        </xdr:cNvSpPr>
      </xdr:nvSpPr>
      <xdr:spPr>
        <a:xfrm>
          <a:off x="1600200" y="1990725"/>
          <a:ext cx="55340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1323975</xdr:colOff>
      <xdr:row>9</xdr:row>
      <xdr:rowOff>276225</xdr:rowOff>
    </xdr:from>
    <xdr:to>
      <xdr:col>4</xdr:col>
      <xdr:colOff>1724025</xdr:colOff>
      <xdr:row>10</xdr:row>
      <xdr:rowOff>19050</xdr:rowOff>
    </xdr:to>
    <xdr:sp>
      <xdr:nvSpPr>
        <xdr:cNvPr id="8" name="Line 39"/>
        <xdr:cNvSpPr>
          <a:spLocks/>
        </xdr:cNvSpPr>
      </xdr:nvSpPr>
      <xdr:spPr>
        <a:xfrm>
          <a:off x="1323975" y="2314575"/>
          <a:ext cx="59340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609600</xdr:colOff>
      <xdr:row>19</xdr:row>
      <xdr:rowOff>295275</xdr:rowOff>
    </xdr:from>
    <xdr:to>
      <xdr:col>0</xdr:col>
      <xdr:colOff>3514725</xdr:colOff>
      <xdr:row>19</xdr:row>
      <xdr:rowOff>295275</xdr:rowOff>
    </xdr:to>
    <xdr:sp>
      <xdr:nvSpPr>
        <xdr:cNvPr id="9" name="Line 40"/>
        <xdr:cNvSpPr>
          <a:spLocks/>
        </xdr:cNvSpPr>
      </xdr:nvSpPr>
      <xdr:spPr>
        <a:xfrm>
          <a:off x="609600" y="49053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23</xdr:row>
      <xdr:rowOff>247650</xdr:rowOff>
    </xdr:from>
    <xdr:to>
      <xdr:col>1</xdr:col>
      <xdr:colOff>600075</xdr:colOff>
      <xdr:row>23</xdr:row>
      <xdr:rowOff>257175</xdr:rowOff>
    </xdr:to>
    <xdr:sp>
      <xdr:nvSpPr>
        <xdr:cNvPr id="10" name="Line 41"/>
        <xdr:cNvSpPr>
          <a:spLocks/>
        </xdr:cNvSpPr>
      </xdr:nvSpPr>
      <xdr:spPr>
        <a:xfrm flipV="1">
          <a:off x="3705225" y="5791200"/>
          <a:ext cx="409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638175</xdr:colOff>
      <xdr:row>27</xdr:row>
      <xdr:rowOff>295275</xdr:rowOff>
    </xdr:from>
    <xdr:to>
      <xdr:col>0</xdr:col>
      <xdr:colOff>3514725</xdr:colOff>
      <xdr:row>27</xdr:row>
      <xdr:rowOff>295275</xdr:rowOff>
    </xdr:to>
    <xdr:sp>
      <xdr:nvSpPr>
        <xdr:cNvPr id="11" name="Line 42"/>
        <xdr:cNvSpPr>
          <a:spLocks/>
        </xdr:cNvSpPr>
      </xdr:nvSpPr>
      <xdr:spPr>
        <a:xfrm>
          <a:off x="638175" y="68770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295275</xdr:rowOff>
    </xdr:from>
    <xdr:to>
      <xdr:col>4</xdr:col>
      <xdr:colOff>1400175</xdr:colOff>
      <xdr:row>27</xdr:row>
      <xdr:rowOff>295275</xdr:rowOff>
    </xdr:to>
    <xdr:sp>
      <xdr:nvSpPr>
        <xdr:cNvPr id="12" name="Line 43"/>
        <xdr:cNvSpPr>
          <a:spLocks/>
        </xdr:cNvSpPr>
      </xdr:nvSpPr>
      <xdr:spPr>
        <a:xfrm>
          <a:off x="4752975" y="68770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495300</xdr:colOff>
      <xdr:row>31</xdr:row>
      <xdr:rowOff>257175</xdr:rowOff>
    </xdr:from>
    <xdr:to>
      <xdr:col>4</xdr:col>
      <xdr:colOff>447675</xdr:colOff>
      <xdr:row>31</xdr:row>
      <xdr:rowOff>257175</xdr:rowOff>
    </xdr:to>
    <xdr:sp>
      <xdr:nvSpPr>
        <xdr:cNvPr id="13" name="Line 45"/>
        <xdr:cNvSpPr>
          <a:spLocks/>
        </xdr:cNvSpPr>
      </xdr:nvSpPr>
      <xdr:spPr>
        <a:xfrm>
          <a:off x="4010025" y="77628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342900</xdr:colOff>
      <xdr:row>34</xdr:row>
      <xdr:rowOff>247650</xdr:rowOff>
    </xdr:from>
    <xdr:to>
      <xdr:col>0</xdr:col>
      <xdr:colOff>3514725</xdr:colOff>
      <xdr:row>34</xdr:row>
      <xdr:rowOff>247650</xdr:rowOff>
    </xdr:to>
    <xdr:sp>
      <xdr:nvSpPr>
        <xdr:cNvPr id="14" name="Line 47"/>
        <xdr:cNvSpPr>
          <a:spLocks/>
        </xdr:cNvSpPr>
      </xdr:nvSpPr>
      <xdr:spPr>
        <a:xfrm>
          <a:off x="342900" y="85534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34</xdr:row>
      <xdr:rowOff>247650</xdr:rowOff>
    </xdr:from>
    <xdr:to>
      <xdr:col>4</xdr:col>
      <xdr:colOff>1400175</xdr:colOff>
      <xdr:row>34</xdr:row>
      <xdr:rowOff>247650</xdr:rowOff>
    </xdr:to>
    <xdr:sp>
      <xdr:nvSpPr>
        <xdr:cNvPr id="15" name="Line 48"/>
        <xdr:cNvSpPr>
          <a:spLocks/>
        </xdr:cNvSpPr>
      </xdr:nvSpPr>
      <xdr:spPr>
        <a:xfrm>
          <a:off x="4752975" y="85534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2743200</xdr:colOff>
      <xdr:row>37</xdr:row>
      <xdr:rowOff>295275</xdr:rowOff>
    </xdr:from>
    <xdr:to>
      <xdr:col>2</xdr:col>
      <xdr:colOff>447675</xdr:colOff>
      <xdr:row>37</xdr:row>
      <xdr:rowOff>295275</xdr:rowOff>
    </xdr:to>
    <xdr:sp>
      <xdr:nvSpPr>
        <xdr:cNvPr id="16" name="Line 49"/>
        <xdr:cNvSpPr>
          <a:spLocks/>
        </xdr:cNvSpPr>
      </xdr:nvSpPr>
      <xdr:spPr>
        <a:xfrm>
          <a:off x="2743200" y="93249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40</xdr:row>
      <xdr:rowOff>295275</xdr:rowOff>
    </xdr:from>
    <xdr:to>
      <xdr:col>0</xdr:col>
      <xdr:colOff>3514725</xdr:colOff>
      <xdr:row>40</xdr:row>
      <xdr:rowOff>295275</xdr:rowOff>
    </xdr:to>
    <xdr:sp>
      <xdr:nvSpPr>
        <xdr:cNvPr id="17" name="Line 51"/>
        <xdr:cNvSpPr>
          <a:spLocks/>
        </xdr:cNvSpPr>
      </xdr:nvSpPr>
      <xdr:spPr>
        <a:xfrm>
          <a:off x="771525" y="100679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40</xdr:row>
      <xdr:rowOff>295275</xdr:rowOff>
    </xdr:from>
    <xdr:to>
      <xdr:col>4</xdr:col>
      <xdr:colOff>1428750</xdr:colOff>
      <xdr:row>40</xdr:row>
      <xdr:rowOff>295275</xdr:rowOff>
    </xdr:to>
    <xdr:sp>
      <xdr:nvSpPr>
        <xdr:cNvPr id="18" name="Line 52"/>
        <xdr:cNvSpPr>
          <a:spLocks/>
        </xdr:cNvSpPr>
      </xdr:nvSpPr>
      <xdr:spPr>
        <a:xfrm>
          <a:off x="4781550" y="100679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276225</xdr:colOff>
      <xdr:row>47</xdr:row>
      <xdr:rowOff>0</xdr:rowOff>
    </xdr:from>
    <xdr:to>
      <xdr:col>4</xdr:col>
      <xdr:colOff>1428750</xdr:colOff>
      <xdr:row>47</xdr:row>
      <xdr:rowOff>0</xdr:rowOff>
    </xdr:to>
    <xdr:sp>
      <xdr:nvSpPr>
        <xdr:cNvPr id="19" name="Line 55"/>
        <xdr:cNvSpPr>
          <a:spLocks/>
        </xdr:cNvSpPr>
      </xdr:nvSpPr>
      <xdr:spPr>
        <a:xfrm flipV="1">
          <a:off x="4695825" y="115538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1400175</xdr:colOff>
      <xdr:row>43</xdr:row>
      <xdr:rowOff>257175</xdr:rowOff>
    </xdr:from>
    <xdr:to>
      <xdr:col>0</xdr:col>
      <xdr:colOff>3467100</xdr:colOff>
      <xdr:row>43</xdr:row>
      <xdr:rowOff>257175</xdr:rowOff>
    </xdr:to>
    <xdr:sp>
      <xdr:nvSpPr>
        <xdr:cNvPr id="20" name="Line 54"/>
        <xdr:cNvSpPr>
          <a:spLocks/>
        </xdr:cNvSpPr>
      </xdr:nvSpPr>
      <xdr:spPr>
        <a:xfrm>
          <a:off x="1400175" y="107346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400050</xdr:colOff>
      <xdr:row>47</xdr:row>
      <xdr:rowOff>9525</xdr:rowOff>
    </xdr:from>
    <xdr:to>
      <xdr:col>0</xdr:col>
      <xdr:colOff>3514725</xdr:colOff>
      <xdr:row>47</xdr:row>
      <xdr:rowOff>9525</xdr:rowOff>
    </xdr:to>
    <xdr:sp>
      <xdr:nvSpPr>
        <xdr:cNvPr id="21" name="Line 55"/>
        <xdr:cNvSpPr>
          <a:spLocks/>
        </xdr:cNvSpPr>
      </xdr:nvSpPr>
      <xdr:spPr>
        <a:xfrm>
          <a:off x="400050" y="115633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19050</xdr:colOff>
      <xdr:row>42</xdr:row>
      <xdr:rowOff>266700</xdr:rowOff>
    </xdr:from>
    <xdr:ext cx="3990975" cy="647700"/>
    <xdr:sp>
      <xdr:nvSpPr>
        <xdr:cNvPr id="22" name="TextBox 31"/>
        <xdr:cNvSpPr txBox="1">
          <a:spLocks noChangeArrowheads="1"/>
        </xdr:cNvSpPr>
      </xdr:nvSpPr>
      <xdr:spPr>
        <a:xfrm>
          <a:off x="19050" y="10477500"/>
          <a:ext cx="3990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ได้รับเงินยืมจำนวน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บาท
</a:t>
          </a:r>
        </a:p>
      </xdr:txBody>
    </xdr:sp>
    <xdr:clientData/>
  </xdr:oneCellAnchor>
  <xdr:twoCellAnchor>
    <xdr:from>
      <xdr:col>1</xdr:col>
      <xdr:colOff>723900</xdr:colOff>
      <xdr:row>43</xdr:row>
      <xdr:rowOff>323850</xdr:rowOff>
    </xdr:from>
    <xdr:to>
      <xdr:col>4</xdr:col>
      <xdr:colOff>1419225</xdr:colOff>
      <xdr:row>43</xdr:row>
      <xdr:rowOff>323850</xdr:rowOff>
    </xdr:to>
    <xdr:sp>
      <xdr:nvSpPr>
        <xdr:cNvPr id="23" name="Line 49"/>
        <xdr:cNvSpPr>
          <a:spLocks/>
        </xdr:cNvSpPr>
      </xdr:nvSpPr>
      <xdr:spPr>
        <a:xfrm>
          <a:off x="4238625" y="10801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161925</xdr:rowOff>
    </xdr:from>
    <xdr:to>
      <xdr:col>4</xdr:col>
      <xdr:colOff>1400175</xdr:colOff>
      <xdr:row>3</xdr:row>
      <xdr:rowOff>161925</xdr:rowOff>
    </xdr:to>
    <xdr:sp>
      <xdr:nvSpPr>
        <xdr:cNvPr id="24" name="Line 37"/>
        <xdr:cNvSpPr>
          <a:spLocks/>
        </xdr:cNvSpPr>
      </xdr:nvSpPr>
      <xdr:spPr>
        <a:xfrm>
          <a:off x="5553075" y="9334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295275</xdr:rowOff>
    </xdr:from>
    <xdr:to>
      <xdr:col>4</xdr:col>
      <xdr:colOff>1600200</xdr:colOff>
      <xdr:row>11</xdr:row>
      <xdr:rowOff>0</xdr:rowOff>
    </xdr:to>
    <xdr:sp>
      <xdr:nvSpPr>
        <xdr:cNvPr id="25" name="Line 38"/>
        <xdr:cNvSpPr>
          <a:spLocks/>
        </xdr:cNvSpPr>
      </xdr:nvSpPr>
      <xdr:spPr>
        <a:xfrm>
          <a:off x="0" y="2638425"/>
          <a:ext cx="71342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295275</xdr:rowOff>
    </xdr:from>
    <xdr:to>
      <xdr:col>4</xdr:col>
      <xdr:colOff>1600200</xdr:colOff>
      <xdr:row>12</xdr:row>
      <xdr:rowOff>0</xdr:rowOff>
    </xdr:to>
    <xdr:sp>
      <xdr:nvSpPr>
        <xdr:cNvPr id="26" name="Line 38"/>
        <xdr:cNvSpPr>
          <a:spLocks/>
        </xdr:cNvSpPr>
      </xdr:nvSpPr>
      <xdr:spPr>
        <a:xfrm>
          <a:off x="0" y="2943225"/>
          <a:ext cx="71342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2" sqref="D12"/>
    </sheetView>
  </sheetViews>
  <sheetFormatPr defaultColWidth="9.140625" defaultRowHeight="21.75"/>
  <cols>
    <col min="1" max="1" width="9.00390625" style="2" bestFit="1" customWidth="1"/>
    <col min="2" max="2" width="11.8515625" style="2" bestFit="1" customWidth="1"/>
    <col min="3" max="3" width="13.140625" style="2" customWidth="1"/>
    <col min="4" max="4" width="13.00390625" style="2" customWidth="1"/>
    <col min="5" max="5" width="3.140625" style="2" customWidth="1"/>
    <col min="6" max="6" width="13.00390625" style="2" customWidth="1"/>
    <col min="7" max="7" width="3.28125" style="2" customWidth="1"/>
    <col min="8" max="8" width="17.140625" style="2" customWidth="1"/>
    <col min="9" max="9" width="16.28125" style="2" customWidth="1"/>
    <col min="10" max="16384" width="9.140625" style="2" customWidth="1"/>
  </cols>
  <sheetData>
    <row r="1" spans="1:9" ht="38.25">
      <c r="A1" s="1" t="s">
        <v>21</v>
      </c>
      <c r="B1" s="1"/>
      <c r="C1" s="1"/>
      <c r="D1" s="1"/>
      <c r="E1" s="1"/>
      <c r="F1" s="1"/>
      <c r="G1" s="1"/>
      <c r="H1" s="1"/>
      <c r="I1" s="1"/>
    </row>
    <row r="2" ht="9.75" customHeight="1" thickBot="1"/>
    <row r="3" spans="1:9" s="4" customFormat="1" ht="24.75" customHeight="1" thickBot="1">
      <c r="A3" s="122" t="s">
        <v>22</v>
      </c>
      <c r="B3" s="122" t="s">
        <v>37</v>
      </c>
      <c r="C3" s="19" t="s">
        <v>23</v>
      </c>
      <c r="D3" s="17"/>
      <c r="E3" s="18"/>
      <c r="F3" s="129" t="s">
        <v>26</v>
      </c>
      <c r="G3" s="130"/>
      <c r="H3" s="122" t="s">
        <v>27</v>
      </c>
      <c r="I3" s="122" t="s">
        <v>28</v>
      </c>
    </row>
    <row r="4" spans="1:9" s="4" customFormat="1" ht="24.75" customHeight="1">
      <c r="A4" s="123"/>
      <c r="B4" s="125"/>
      <c r="C4" s="3" t="s">
        <v>38</v>
      </c>
      <c r="D4" s="129" t="s">
        <v>25</v>
      </c>
      <c r="E4" s="135"/>
      <c r="F4" s="131"/>
      <c r="G4" s="132"/>
      <c r="H4" s="127"/>
      <c r="I4" s="127"/>
    </row>
    <row r="5" spans="1:9" s="4" customFormat="1" ht="24.75" customHeight="1" thickBot="1">
      <c r="A5" s="124"/>
      <c r="B5" s="126"/>
      <c r="C5" s="5" t="s">
        <v>24</v>
      </c>
      <c r="D5" s="136"/>
      <c r="E5" s="137"/>
      <c r="F5" s="133"/>
      <c r="G5" s="134"/>
      <c r="H5" s="128"/>
      <c r="I5" s="128"/>
    </row>
    <row r="6" spans="1:9" ht="23.25">
      <c r="A6" s="14"/>
      <c r="B6" s="15"/>
      <c r="C6" s="15"/>
      <c r="D6" s="15"/>
      <c r="E6" s="15"/>
      <c r="F6" s="15"/>
      <c r="G6" s="15"/>
      <c r="H6" s="15"/>
      <c r="I6" s="16"/>
    </row>
    <row r="7" spans="1:9" ht="23.25">
      <c r="A7" s="8"/>
      <c r="B7" s="9"/>
      <c r="C7" s="9"/>
      <c r="D7" s="9"/>
      <c r="E7" s="9"/>
      <c r="F7" s="9"/>
      <c r="G7" s="9"/>
      <c r="H7" s="9"/>
      <c r="I7" s="10"/>
    </row>
    <row r="8" spans="1:9" ht="23.25">
      <c r="A8" s="8"/>
      <c r="B8" s="9"/>
      <c r="C8" s="9"/>
      <c r="D8" s="9"/>
      <c r="E8" s="9"/>
      <c r="F8" s="9"/>
      <c r="G8" s="9"/>
      <c r="H8" s="9"/>
      <c r="I8" s="10"/>
    </row>
    <row r="9" spans="1:9" ht="23.25">
      <c r="A9" s="8"/>
      <c r="B9" s="9"/>
      <c r="C9" s="9"/>
      <c r="D9" s="9"/>
      <c r="E9" s="9"/>
      <c r="F9" s="9"/>
      <c r="G9" s="9"/>
      <c r="H9" s="9"/>
      <c r="I9" s="10"/>
    </row>
    <row r="10" spans="1:9" ht="23.25">
      <c r="A10" s="8"/>
      <c r="B10" s="9"/>
      <c r="C10" s="9"/>
      <c r="D10" s="9"/>
      <c r="E10" s="9"/>
      <c r="F10" s="9"/>
      <c r="G10" s="9"/>
      <c r="H10" s="9"/>
      <c r="I10" s="10"/>
    </row>
    <row r="11" spans="1:9" ht="23.25">
      <c r="A11" s="8"/>
      <c r="B11" s="9"/>
      <c r="C11" s="9"/>
      <c r="D11" s="9"/>
      <c r="E11" s="9"/>
      <c r="F11" s="9"/>
      <c r="G11" s="9"/>
      <c r="H11" s="9"/>
      <c r="I11" s="10"/>
    </row>
    <row r="12" spans="1:9" ht="23.25">
      <c r="A12" s="8"/>
      <c r="B12" s="9"/>
      <c r="C12" s="9"/>
      <c r="D12" s="9"/>
      <c r="E12" s="9"/>
      <c r="F12" s="9"/>
      <c r="G12" s="9"/>
      <c r="H12" s="9"/>
      <c r="I12" s="10"/>
    </row>
    <row r="13" spans="1:9" ht="23.25">
      <c r="A13" s="8"/>
      <c r="B13" s="9"/>
      <c r="C13" s="9"/>
      <c r="D13" s="9"/>
      <c r="E13" s="9"/>
      <c r="F13" s="9"/>
      <c r="G13" s="9"/>
      <c r="H13" s="9"/>
      <c r="I13" s="10"/>
    </row>
    <row r="14" spans="1:9" ht="23.25">
      <c r="A14" s="8"/>
      <c r="B14" s="9"/>
      <c r="C14" s="9"/>
      <c r="D14" s="9"/>
      <c r="E14" s="9"/>
      <c r="F14" s="9"/>
      <c r="G14" s="9"/>
      <c r="H14" s="9"/>
      <c r="I14" s="10"/>
    </row>
    <row r="15" spans="1:9" ht="23.25">
      <c r="A15" s="8"/>
      <c r="B15" s="9"/>
      <c r="C15" s="9"/>
      <c r="D15" s="9"/>
      <c r="E15" s="9"/>
      <c r="F15" s="9"/>
      <c r="G15" s="9"/>
      <c r="H15" s="9"/>
      <c r="I15" s="10"/>
    </row>
    <row r="16" spans="1:9" ht="23.25">
      <c r="A16" s="8"/>
      <c r="B16" s="9"/>
      <c r="C16" s="9"/>
      <c r="D16" s="9"/>
      <c r="E16" s="9"/>
      <c r="F16" s="9"/>
      <c r="G16" s="9"/>
      <c r="H16" s="9"/>
      <c r="I16" s="10"/>
    </row>
    <row r="17" spans="1:9" ht="23.25">
      <c r="A17" s="8"/>
      <c r="B17" s="9"/>
      <c r="C17" s="9"/>
      <c r="D17" s="9"/>
      <c r="E17" s="9"/>
      <c r="F17" s="9"/>
      <c r="G17" s="9"/>
      <c r="H17" s="9"/>
      <c r="I17" s="10"/>
    </row>
    <row r="18" spans="1:9" ht="23.25">
      <c r="A18" s="8"/>
      <c r="B18" s="9"/>
      <c r="C18" s="9"/>
      <c r="D18" s="9"/>
      <c r="E18" s="9"/>
      <c r="F18" s="9"/>
      <c r="G18" s="9"/>
      <c r="H18" s="9"/>
      <c r="I18" s="10"/>
    </row>
    <row r="19" spans="1:9" ht="23.25">
      <c r="A19" s="8"/>
      <c r="B19" s="9"/>
      <c r="C19" s="9"/>
      <c r="D19" s="9"/>
      <c r="E19" s="9"/>
      <c r="F19" s="9"/>
      <c r="G19" s="9"/>
      <c r="H19" s="9"/>
      <c r="I19" s="10"/>
    </row>
    <row r="20" spans="1:9" ht="23.25">
      <c r="A20" s="8"/>
      <c r="B20" s="9"/>
      <c r="C20" s="9"/>
      <c r="D20" s="9"/>
      <c r="E20" s="9"/>
      <c r="F20" s="9"/>
      <c r="G20" s="9"/>
      <c r="H20" s="9"/>
      <c r="I20" s="10"/>
    </row>
    <row r="21" spans="1:9" ht="23.25">
      <c r="A21" s="8"/>
      <c r="B21" s="9"/>
      <c r="C21" s="9"/>
      <c r="D21" s="9"/>
      <c r="E21" s="9"/>
      <c r="F21" s="9"/>
      <c r="G21" s="9"/>
      <c r="H21" s="9"/>
      <c r="I21" s="10"/>
    </row>
    <row r="22" spans="1:9" ht="23.25">
      <c r="A22" s="8"/>
      <c r="B22" s="9"/>
      <c r="C22" s="9"/>
      <c r="D22" s="9"/>
      <c r="E22" s="9"/>
      <c r="F22" s="9"/>
      <c r="G22" s="9"/>
      <c r="H22" s="9"/>
      <c r="I22" s="10"/>
    </row>
    <row r="23" spans="1:9" ht="23.25">
      <c r="A23" s="8"/>
      <c r="B23" s="9"/>
      <c r="C23" s="9"/>
      <c r="D23" s="9"/>
      <c r="E23" s="9"/>
      <c r="F23" s="9"/>
      <c r="G23" s="9"/>
      <c r="H23" s="9"/>
      <c r="I23" s="10"/>
    </row>
    <row r="24" spans="1:9" ht="23.25">
      <c r="A24" s="8"/>
      <c r="B24" s="9"/>
      <c r="C24" s="9"/>
      <c r="D24" s="9"/>
      <c r="E24" s="9"/>
      <c r="F24" s="9"/>
      <c r="G24" s="9"/>
      <c r="H24" s="9"/>
      <c r="I24" s="10"/>
    </row>
    <row r="25" spans="1:9" ht="24" thickBot="1">
      <c r="A25" s="11"/>
      <c r="B25" s="12" t="s">
        <v>50</v>
      </c>
      <c r="C25" s="12"/>
      <c r="D25" s="12"/>
      <c r="E25" s="12"/>
      <c r="F25" s="12"/>
      <c r="G25" s="12"/>
      <c r="H25" s="12"/>
      <c r="I25" s="13"/>
    </row>
    <row r="27" spans="1:4" ht="23.25">
      <c r="A27" s="4" t="s">
        <v>29</v>
      </c>
      <c r="B27" s="6" t="s">
        <v>3</v>
      </c>
      <c r="C27" s="7" t="s">
        <v>31</v>
      </c>
      <c r="D27" s="7"/>
    </row>
    <row r="28" spans="2:4" ht="23.25">
      <c r="B28" s="6"/>
      <c r="C28" s="7" t="s">
        <v>32</v>
      </c>
      <c r="D28" s="7"/>
    </row>
    <row r="29" spans="2:4" ht="23.25">
      <c r="B29" s="6" t="s">
        <v>30</v>
      </c>
      <c r="C29" s="7" t="s">
        <v>33</v>
      </c>
      <c r="D29" s="7"/>
    </row>
    <row r="30" spans="2:4" ht="23.25">
      <c r="B30" s="6" t="s">
        <v>4</v>
      </c>
      <c r="C30" s="7" t="s">
        <v>34</v>
      </c>
      <c r="D30" s="7"/>
    </row>
    <row r="31" spans="2:4" ht="23.25">
      <c r="B31" s="6" t="s">
        <v>9</v>
      </c>
      <c r="C31" s="7" t="s">
        <v>35</v>
      </c>
      <c r="D31" s="7"/>
    </row>
  </sheetData>
  <sheetProtection/>
  <mergeCells count="6">
    <mergeCell ref="A3:A5"/>
    <mergeCell ref="B3:B5"/>
    <mergeCell ref="I3:I5"/>
    <mergeCell ref="F3:G5"/>
    <mergeCell ref="D4:E5"/>
    <mergeCell ref="H3:H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9"/>
  <sheetViews>
    <sheetView view="pageBreakPreview" zoomScaleSheetLayoutView="100" zoomScalePageLayoutView="0" workbookViewId="0" topLeftCell="A2">
      <selection activeCell="F14" sqref="F14"/>
    </sheetView>
  </sheetViews>
  <sheetFormatPr defaultColWidth="9.140625" defaultRowHeight="21.75"/>
  <cols>
    <col min="1" max="1" width="52.7109375" style="32" customWidth="1"/>
    <col min="2" max="2" width="13.57421875" style="32" customWidth="1"/>
    <col min="3" max="3" width="6.7109375" style="32" customWidth="1"/>
    <col min="4" max="4" width="10.00390625" style="32" customWidth="1"/>
    <col min="5" max="5" width="28.140625" style="32" customWidth="1"/>
    <col min="6" max="6" width="59.28125" style="32" customWidth="1"/>
    <col min="7" max="16384" width="9.140625" style="32" customWidth="1"/>
  </cols>
  <sheetData>
    <row r="1" spans="1:5" ht="19.5" customHeight="1" thickBot="1">
      <c r="A1" s="28"/>
      <c r="B1" s="29"/>
      <c r="C1" s="30"/>
      <c r="D1" s="28"/>
      <c r="E1" s="31" t="s">
        <v>54</v>
      </c>
    </row>
    <row r="2" spans="1:5" ht="23.25" customHeight="1">
      <c r="A2" s="33" t="s">
        <v>0</v>
      </c>
      <c r="B2" s="34"/>
      <c r="C2" s="35"/>
      <c r="D2" s="36" t="s">
        <v>1</v>
      </c>
      <c r="E2" s="37"/>
    </row>
    <row r="3" spans="1:5" ht="18" customHeight="1">
      <c r="A3" s="140" t="str">
        <f>"ยื่นต่อ          "&amp;คีย์ข้อมูล!B1</f>
        <v>ยื่นต่อ          ผู้อำนวยการสำนักงาน กศน. จังหวัดกำแพงเพชร</v>
      </c>
      <c r="B3" s="39"/>
      <c r="C3" s="39"/>
      <c r="D3" s="144" t="s">
        <v>2</v>
      </c>
      <c r="E3" s="145"/>
    </row>
    <row r="4" spans="1:6" ht="14.25" customHeight="1">
      <c r="A4" s="140"/>
      <c r="B4" s="39"/>
      <c r="C4" s="40"/>
      <c r="D4" s="41"/>
      <c r="E4" s="42"/>
      <c r="F4" s="141"/>
    </row>
    <row r="5" spans="1:6" ht="11.25" customHeight="1" thickBot="1">
      <c r="A5" s="43"/>
      <c r="B5" s="30"/>
      <c r="C5" s="30"/>
      <c r="D5" s="43"/>
      <c r="E5" s="44"/>
      <c r="F5" s="141"/>
    </row>
    <row r="6" spans="1:5" ht="2.25" customHeight="1">
      <c r="A6" s="41"/>
      <c r="B6" s="39"/>
      <c r="C6" s="39"/>
      <c r="D6" s="39"/>
      <c r="E6" s="45"/>
    </row>
    <row r="7" spans="1:5" ht="24" customHeight="1">
      <c r="A7" s="41" t="str">
        <f>"ข้าพเจ้า          "&amp;คีย์ข้อมูล!B2</f>
        <v>ข้าพเจ้า          นางสาวสุดารัตน์  พันธุ์ชัย</v>
      </c>
      <c r="B7" s="39" t="str">
        <f>"ตำแหน่ง          "&amp;คีย์ข้อมูล!B3</f>
        <v>ตำแหน่ง          นักวิชาการเงินและบัญชี</v>
      </c>
      <c r="C7" s="39"/>
      <c r="D7" s="39"/>
      <c r="E7" s="46"/>
    </row>
    <row r="8" spans="1:5" ht="24" customHeight="1">
      <c r="A8" s="41" t="str">
        <f>"สังกัด          "&amp;คีย์ข้อมูล!B4</f>
        <v>สังกัด          สำนักงาน กศน.</v>
      </c>
      <c r="B8" s="39" t="str">
        <f>"จังหวัด          "&amp;คีย์ข้อมูล!B5</f>
        <v>จังหวัด          กำแพงเพชร</v>
      </c>
      <c r="C8" s="39"/>
      <c r="D8" s="39"/>
      <c r="E8" s="46"/>
    </row>
    <row r="9" spans="1:5" ht="24" customHeight="1">
      <c r="A9" s="140" t="str">
        <f>"มีความประสงค์ขอยืมเงินจาก          "&amp;คีย์ข้อมูล!B6</f>
        <v>มีความประสงค์ขอยืมเงินจาก          เงินทดรองราชการ</v>
      </c>
      <c r="B9" s="146"/>
      <c r="C9" s="146"/>
      <c r="D9" s="146"/>
      <c r="E9" s="143"/>
    </row>
    <row r="10" spans="1:5" ht="24" customHeight="1">
      <c r="A10" s="41" t="str">
        <f>"เพื่อเป็นค่าใช้จ่ายในการ "&amp;คีย์ข้อมูล!B7</f>
        <v>เพื่อเป็นค่าใช้จ่ายในการ ในการเดินทางไปราชการ โครงการเสริมสร้างความรู้ให้แก่เจ้าหน้าที่ด้านพัสดุตามพระราชบัญญัติ       </v>
      </c>
      <c r="B10" s="39"/>
      <c r="C10" s="48"/>
      <c r="D10" s="49"/>
      <c r="E10" s="50"/>
    </row>
    <row r="11" spans="1:5" ht="24" customHeight="1">
      <c r="A11" s="41" t="str">
        <f>คีย์ข้อมูล!B8</f>
        <v>การจัดซื้อจัดจ้างและการบิรหารพัสดุภาครัฐ พ.ศ.2560 ประจำปีงปม.2561 ระหว่าง วันที่ 13-15 ธ.ค 2560    </v>
      </c>
      <c r="B11" s="39"/>
      <c r="C11" s="48"/>
      <c r="D11" s="49"/>
      <c r="E11" s="46"/>
    </row>
    <row r="12" spans="1:5" ht="24" customHeight="1">
      <c r="A12" s="38" t="str">
        <f>คีย์ข้อมูล!B9</f>
        <v>  ณ โรงแรม ทีเค พาเลซ แอนด์ คอนเวนชั่น ถ.แจ้งวัฒนะ 15 กทม.</v>
      </c>
      <c r="B12" s="39"/>
      <c r="C12" s="48"/>
      <c r="D12" s="49"/>
      <c r="E12" s="46"/>
    </row>
    <row r="13" spans="1:5" ht="22.5" customHeight="1" thickBot="1">
      <c r="A13" s="41" t="s">
        <v>5</v>
      </c>
      <c r="B13" s="30"/>
      <c r="C13" s="30"/>
      <c r="D13" s="30"/>
      <c r="E13" s="44"/>
    </row>
    <row r="14" spans="1:9" ht="21.75" customHeight="1">
      <c r="A14" s="51" t="str">
        <f>คีย์ข้อมูล!B11</f>
        <v>เบี้ยเลี้ยง</v>
      </c>
      <c r="B14" s="52"/>
      <c r="C14" s="52"/>
      <c r="D14" s="53"/>
      <c r="E14" s="54">
        <f>คีย์ข้อมูล!C11</f>
        <v>960</v>
      </c>
      <c r="I14" s="55"/>
    </row>
    <row r="15" spans="1:5" ht="21.75" customHeight="1">
      <c r="A15" s="56" t="str">
        <f>คีย์ข้อมูล!B12</f>
        <v>ที่พัก </v>
      </c>
      <c r="B15" s="57"/>
      <c r="C15" s="57"/>
      <c r="D15" s="58"/>
      <c r="E15" s="54">
        <f>คีย์ข้อมูล!C12</f>
        <v>2800</v>
      </c>
    </row>
    <row r="16" spans="1:5" ht="21.75" customHeight="1">
      <c r="A16" s="56" t="str">
        <f>คีย์ข้อมูล!B13</f>
        <v>พาหนะ (116*4*2)</v>
      </c>
      <c r="B16" s="57"/>
      <c r="C16" s="57"/>
      <c r="D16" s="58"/>
      <c r="E16" s="54">
        <f>คีย์ข้อมูล!C13</f>
        <v>2872</v>
      </c>
    </row>
    <row r="17" spans="1:5" ht="21.75" customHeight="1">
      <c r="A17" s="56" t="str">
        <f>คีย์ข้อมูล!B14</f>
        <v>ค่าลงทะเบียน</v>
      </c>
      <c r="B17" s="57"/>
      <c r="C17" s="57"/>
      <c r="D17" s="58"/>
      <c r="E17" s="54">
        <f>คีย์ข้อมูล!C14</f>
        <v>0</v>
      </c>
    </row>
    <row r="18" spans="1:5" ht="21" customHeight="1" thickBot="1">
      <c r="A18" s="56" t="str">
        <f>คีย์ข้อมูล!B15</f>
        <v>ค่าทางด่วน</v>
      </c>
      <c r="B18" s="57"/>
      <c r="C18" s="57"/>
      <c r="D18" s="58"/>
      <c r="E18" s="54">
        <f>คีย์ข้อมูล!C15</f>
        <v>0</v>
      </c>
    </row>
    <row r="19" spans="1:5" ht="3.75" customHeight="1" hidden="1" thickBot="1">
      <c r="A19" s="56"/>
      <c r="B19" s="57"/>
      <c r="C19" s="57"/>
      <c r="D19" s="59"/>
      <c r="E19" s="54"/>
    </row>
    <row r="20" spans="1:5" ht="24">
      <c r="A20" s="41" t="str">
        <f>"(ตัวอักษร)           "&amp;"(-"&amp;_xlfn.BAHTTEXT(E20)&amp;"-)"</f>
        <v>(ตัวอักษร)           (-หกพันหกร้อยสามสิบสองบาทถ้วน-)</v>
      </c>
      <c r="B20" s="39" t="s">
        <v>6</v>
      </c>
      <c r="C20" s="39"/>
      <c r="D20" s="60"/>
      <c r="E20" s="61">
        <f>SUM(E14:E19)</f>
        <v>6632</v>
      </c>
    </row>
    <row r="21" spans="1:5" ht="12" customHeight="1" thickBot="1">
      <c r="A21" s="43"/>
      <c r="B21" s="30"/>
      <c r="C21" s="30"/>
      <c r="D21" s="43"/>
      <c r="E21" s="44"/>
    </row>
    <row r="22" spans="1:5" ht="13.5" customHeight="1">
      <c r="A22" s="41"/>
      <c r="B22" s="39"/>
      <c r="C22" s="39"/>
      <c r="D22" s="39"/>
      <c r="E22" s="46"/>
    </row>
    <row r="23" spans="1:5" ht="24" customHeight="1">
      <c r="A23" s="41" t="s">
        <v>16</v>
      </c>
      <c r="B23" s="39"/>
      <c r="C23" s="39"/>
      <c r="D23" s="39"/>
      <c r="E23" s="46"/>
    </row>
    <row r="24" spans="1:5" ht="24" customHeight="1">
      <c r="A24" s="41" t="s">
        <v>46</v>
      </c>
      <c r="B24" s="39"/>
      <c r="C24" s="39"/>
      <c r="D24" s="39"/>
      <c r="E24" s="46"/>
    </row>
    <row r="25" spans="1:5" ht="24" customHeight="1">
      <c r="A25" s="41" t="s">
        <v>36</v>
      </c>
      <c r="B25" s="39"/>
      <c r="C25" s="39"/>
      <c r="D25" s="39"/>
      <c r="E25" s="46"/>
    </row>
    <row r="26" spans="1:5" ht="24" customHeight="1">
      <c r="A26" s="41" t="s">
        <v>17</v>
      </c>
      <c r="B26" s="39"/>
      <c r="C26" s="39"/>
      <c r="D26" s="39"/>
      <c r="E26" s="46"/>
    </row>
    <row r="27" spans="1:5" ht="9.75" customHeight="1">
      <c r="A27" s="41"/>
      <c r="B27" s="39"/>
      <c r="C27" s="39"/>
      <c r="D27" s="39"/>
      <c r="E27" s="46"/>
    </row>
    <row r="28" spans="1:5" ht="24">
      <c r="A28" s="41" t="s">
        <v>55</v>
      </c>
      <c r="B28" s="39" t="s">
        <v>7</v>
      </c>
      <c r="C28" s="39" t="s">
        <v>8</v>
      </c>
      <c r="D28" s="142" t="str">
        <f>คีย์ข้อมูล!B17</f>
        <v>07 ธันวาคม 2560</v>
      </c>
      <c r="E28" s="143"/>
    </row>
    <row r="29" spans="1:5" ht="11.25" customHeight="1" thickBot="1">
      <c r="A29" s="43"/>
      <c r="B29" s="30"/>
      <c r="C29" s="30"/>
      <c r="D29" s="30"/>
      <c r="E29" s="44"/>
    </row>
    <row r="30" spans="1:5" ht="13.5" customHeight="1">
      <c r="A30" s="41"/>
      <c r="B30" s="39"/>
      <c r="C30" s="39"/>
      <c r="D30" s="39"/>
      <c r="E30" s="46"/>
    </row>
    <row r="31" spans="1:5" ht="24">
      <c r="A31" s="41" t="str">
        <f>"เสนอ          "&amp;คีย์ข้อมูล!B1</f>
        <v>เสนอ          ผู้อำนวยการสำนักงาน กศน. จังหวัดกำแพงเพชร</v>
      </c>
      <c r="B31" s="40"/>
      <c r="C31" s="39"/>
      <c r="D31" s="39"/>
      <c r="E31" s="46"/>
    </row>
    <row r="32" spans="1:5" ht="24" customHeight="1">
      <c r="A32" s="62" t="s">
        <v>10</v>
      </c>
      <c r="B32" s="39" t="s">
        <v>47</v>
      </c>
      <c r="C32" s="147">
        <f>SUM(E20)</f>
        <v>6632</v>
      </c>
      <c r="D32" s="147"/>
      <c r="E32" s="47" t="s">
        <v>48</v>
      </c>
    </row>
    <row r="33" spans="1:5" ht="24" customHeight="1">
      <c r="A33" s="38" t="str">
        <f>"(-"&amp;_xlfn.BAHTTEXT(C32)&amp;"-)"</f>
        <v>(-หกพันหกร้อยสามสิบสองบาทถ้วน-)</v>
      </c>
      <c r="B33" s="39"/>
      <c r="C33" s="39"/>
      <c r="D33" s="39"/>
      <c r="E33" s="46"/>
    </row>
    <row r="34" spans="1:5" ht="15" customHeight="1">
      <c r="A34" s="41"/>
      <c r="B34" s="39"/>
      <c r="C34" s="39"/>
      <c r="D34" s="39"/>
      <c r="E34" s="46"/>
    </row>
    <row r="35" spans="1:5" ht="19.5" customHeight="1">
      <c r="A35" s="41" t="s">
        <v>12</v>
      </c>
      <c r="B35" s="121" t="s">
        <v>110</v>
      </c>
      <c r="C35" s="39" t="s">
        <v>8</v>
      </c>
      <c r="D35" s="142" t="str">
        <f>คีย์ข้อมูล!B17</f>
        <v>07 ธันวาคม 2560</v>
      </c>
      <c r="E35" s="143"/>
    </row>
    <row r="36" spans="1:5" ht="14.25" customHeight="1">
      <c r="A36" s="41"/>
      <c r="B36" s="39"/>
      <c r="C36" s="39"/>
      <c r="D36" s="39"/>
      <c r="E36" s="46"/>
    </row>
    <row r="37" spans="1:5" ht="23.25" customHeight="1">
      <c r="A37" s="63" t="s">
        <v>13</v>
      </c>
      <c r="B37" s="64"/>
      <c r="C37" s="64"/>
      <c r="D37" s="64"/>
      <c r="E37" s="65"/>
    </row>
    <row r="38" spans="1:5" ht="24">
      <c r="A38" s="41" t="s">
        <v>14</v>
      </c>
      <c r="B38" s="66">
        <f>SUM(E20)</f>
        <v>6632</v>
      </c>
      <c r="C38" s="39"/>
      <c r="D38" s="39" t="s">
        <v>11</v>
      </c>
      <c r="E38" s="46"/>
    </row>
    <row r="39" spans="1:5" ht="24">
      <c r="A39" s="38" t="str">
        <f>"(-"&amp;_xlfn.BAHTTEXT(B38)&amp;"-)"</f>
        <v>(-หกพันหกร้อยสามสิบสองบาทถ้วน-)</v>
      </c>
      <c r="B39" s="39"/>
      <c r="C39" s="39"/>
      <c r="D39" s="39"/>
      <c r="E39" s="46"/>
    </row>
    <row r="40" spans="1:5" ht="10.5" customHeight="1">
      <c r="A40" s="41"/>
      <c r="B40" s="39"/>
      <c r="C40" s="39"/>
      <c r="D40" s="39"/>
      <c r="E40" s="46"/>
    </row>
    <row r="41" spans="1:5" ht="24">
      <c r="A41" s="41" t="s">
        <v>15</v>
      </c>
      <c r="B41" s="39" t="s">
        <v>95</v>
      </c>
      <c r="C41" s="39" t="s">
        <v>8</v>
      </c>
      <c r="D41" s="142" t="str">
        <f>คีย์ข้อมูล!B17</f>
        <v>07 ธันวาคม 2560</v>
      </c>
      <c r="E41" s="143"/>
    </row>
    <row r="42" spans="1:5" ht="10.5" customHeight="1" thickBot="1">
      <c r="A42" s="43"/>
      <c r="B42" s="30"/>
      <c r="C42" s="30"/>
      <c r="D42" s="30"/>
      <c r="E42" s="44"/>
    </row>
    <row r="43" spans="1:5" ht="21" customHeight="1">
      <c r="A43" s="63" t="s">
        <v>18</v>
      </c>
      <c r="B43" s="64"/>
      <c r="C43" s="64"/>
      <c r="D43" s="64"/>
      <c r="E43" s="65"/>
    </row>
    <row r="44" spans="1:5" ht="27" customHeight="1">
      <c r="A44" s="67">
        <f>E20</f>
        <v>6632</v>
      </c>
      <c r="B44" s="138" t="str">
        <f>"(-"&amp;_xlfn.BAHTTEXT(B38)&amp;"-)"</f>
        <v>(-หกพันหกร้อยสามสิบสองบาทถ้วน-)</v>
      </c>
      <c r="C44" s="138"/>
      <c r="D44" s="138"/>
      <c r="E44" s="139"/>
    </row>
    <row r="45" spans="1:6" ht="24">
      <c r="A45" s="41" t="s">
        <v>19</v>
      </c>
      <c r="B45" s="39"/>
      <c r="C45" s="39"/>
      <c r="D45" s="39"/>
      <c r="E45" s="46"/>
      <c r="F45" s="68"/>
    </row>
    <row r="46" spans="1:6" ht="10.5" customHeight="1">
      <c r="A46" s="41"/>
      <c r="B46" s="39"/>
      <c r="C46" s="39"/>
      <c r="D46" s="39"/>
      <c r="E46" s="46"/>
      <c r="F46" s="68"/>
    </row>
    <row r="47" spans="1:6" ht="23.25" customHeight="1">
      <c r="A47" s="41" t="s">
        <v>56</v>
      </c>
      <c r="B47" s="69" t="s">
        <v>20</v>
      </c>
      <c r="C47" s="39" t="s">
        <v>8</v>
      </c>
      <c r="D47" s="70" t="str">
        <f>HYPERLINK(คีย์ข้อมูล!B18)</f>
        <v>07 ธันวาคม 2560</v>
      </c>
      <c r="E47" s="46"/>
      <c r="F47" s="68"/>
    </row>
    <row r="48" spans="1:5" ht="19.5" customHeight="1" thickBot="1">
      <c r="A48" s="71"/>
      <c r="B48" s="28"/>
      <c r="C48" s="28"/>
      <c r="D48" s="72"/>
      <c r="E48" s="44"/>
    </row>
    <row r="49" spans="1:5" ht="19.5" customHeight="1">
      <c r="A49" s="39"/>
      <c r="B49" s="39"/>
      <c r="C49" s="39"/>
      <c r="D49" s="70"/>
      <c r="E49" s="39"/>
    </row>
  </sheetData>
  <sheetProtection/>
  <mergeCells count="9">
    <mergeCell ref="B44:E44"/>
    <mergeCell ref="A3:A4"/>
    <mergeCell ref="F4:F5"/>
    <mergeCell ref="D28:E28"/>
    <mergeCell ref="D35:E35"/>
    <mergeCell ref="D41:E41"/>
    <mergeCell ref="D3:E3"/>
    <mergeCell ref="A9:E9"/>
    <mergeCell ref="C32:D32"/>
  </mergeCells>
  <printOptions/>
  <pageMargins left="0.32" right="0.22" top="0.16" bottom="0.1968503937007874" header="0.16" footer="0.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"/>
  <sheetViews>
    <sheetView tabSelected="1" zoomScale="130" zoomScaleNormal="130" zoomScalePageLayoutView="0" workbookViewId="0" topLeftCell="A6">
      <selection activeCell="E8" sqref="E8"/>
    </sheetView>
  </sheetViews>
  <sheetFormatPr defaultColWidth="9.140625" defaultRowHeight="21.75"/>
  <cols>
    <col min="1" max="1" width="12.7109375" style="22" customWidth="1"/>
    <col min="2" max="2" width="48.8515625" style="22" customWidth="1"/>
    <col min="3" max="3" width="13.28125" style="27" customWidth="1"/>
    <col min="4" max="4" width="13.8515625" style="22" customWidth="1"/>
    <col min="5" max="5" width="17.7109375" style="22" customWidth="1"/>
    <col min="6" max="16384" width="9.140625" style="22" customWidth="1"/>
  </cols>
  <sheetData>
    <row r="1" spans="1:2" ht="21.75">
      <c r="A1" s="20" t="s">
        <v>45</v>
      </c>
      <c r="B1" s="21" t="s">
        <v>51</v>
      </c>
    </row>
    <row r="2" spans="1:2" ht="21.75">
      <c r="A2" s="20" t="s">
        <v>39</v>
      </c>
      <c r="B2" s="21" t="s">
        <v>91</v>
      </c>
    </row>
    <row r="3" spans="1:2" ht="21.75">
      <c r="A3" s="20" t="s">
        <v>40</v>
      </c>
      <c r="B3" s="21" t="s">
        <v>92</v>
      </c>
    </row>
    <row r="4" spans="1:2" ht="21.75">
      <c r="A4" s="20" t="s">
        <v>41</v>
      </c>
      <c r="B4" s="21" t="s">
        <v>52</v>
      </c>
    </row>
    <row r="5" spans="1:2" ht="21.75">
      <c r="A5" s="20" t="s">
        <v>44</v>
      </c>
      <c r="B5" s="21" t="s">
        <v>53</v>
      </c>
    </row>
    <row r="6" spans="1:3" ht="21.75">
      <c r="A6" s="20" t="s">
        <v>42</v>
      </c>
      <c r="B6" s="21" t="s">
        <v>93</v>
      </c>
      <c r="C6" s="27" t="s">
        <v>82</v>
      </c>
    </row>
    <row r="7" spans="1:18" ht="23.25" customHeight="1">
      <c r="A7" s="20" t="s">
        <v>43</v>
      </c>
      <c r="B7" s="119" t="s">
        <v>107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1:18" ht="28.5" customHeight="1">
      <c r="A8" s="20"/>
      <c r="B8" s="120" t="s">
        <v>109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spans="1:18" ht="21.75">
      <c r="A9" s="20"/>
      <c r="B9" s="104" t="s">
        <v>108</v>
      </c>
      <c r="C9" s="116"/>
      <c r="D9" s="117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2" ht="21.75">
      <c r="A10" s="20" t="s">
        <v>25</v>
      </c>
      <c r="B10" s="23">
        <f>SUM(C11:C15)</f>
        <v>6632</v>
      </c>
    </row>
    <row r="11" spans="1:3" ht="21.75">
      <c r="A11" s="24" t="s">
        <v>49</v>
      </c>
      <c r="B11" s="25" t="s">
        <v>59</v>
      </c>
      <c r="C11" s="27">
        <f>'ประมาณการ กรณี ไปราชการ'!G17</f>
        <v>960</v>
      </c>
    </row>
    <row r="12" spans="1:3" ht="21" customHeight="1">
      <c r="A12" s="24"/>
      <c r="B12" s="25" t="s">
        <v>86</v>
      </c>
      <c r="C12" s="27">
        <v>2800</v>
      </c>
    </row>
    <row r="13" spans="1:3" ht="21" customHeight="1">
      <c r="A13" s="24"/>
      <c r="B13" s="25" t="s">
        <v>94</v>
      </c>
      <c r="C13" s="27">
        <f>'ประมาณการ กรณี ไปราชการ'!O17</f>
        <v>2872</v>
      </c>
    </row>
    <row r="14" spans="1:2" ht="21" customHeight="1">
      <c r="A14" s="24"/>
      <c r="B14" s="25" t="s">
        <v>80</v>
      </c>
    </row>
    <row r="15" spans="1:2" ht="21" customHeight="1">
      <c r="A15" s="24"/>
      <c r="B15" s="25" t="s">
        <v>81</v>
      </c>
    </row>
    <row r="16" spans="1:2" ht="21.75">
      <c r="A16" s="24"/>
      <c r="B16" s="25"/>
    </row>
    <row r="17" spans="1:2" ht="21.75">
      <c r="A17" s="22" t="s">
        <v>57</v>
      </c>
      <c r="B17" s="26" t="s">
        <v>106</v>
      </c>
    </row>
    <row r="18" spans="1:2" ht="21.75">
      <c r="A18" s="22" t="s">
        <v>58</v>
      </c>
      <c r="B18" s="96" t="str">
        <f>B17</f>
        <v>07 ธันวาคม 2560</v>
      </c>
    </row>
  </sheetData>
  <sheetProtection/>
  <printOptions horizontalCentered="1"/>
  <pageMargins left="0.22" right="0.2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R23"/>
  <sheetViews>
    <sheetView view="pageBreakPreview" zoomScale="80" zoomScaleSheetLayoutView="80" zoomScalePageLayoutView="0" workbookViewId="0" topLeftCell="A13">
      <selection activeCell="V22" sqref="V22:W22"/>
    </sheetView>
  </sheetViews>
  <sheetFormatPr defaultColWidth="9.140625" defaultRowHeight="21.75"/>
  <cols>
    <col min="1" max="1" width="6.57421875" style="0" customWidth="1"/>
    <col min="2" max="2" width="11.421875" style="0" customWidth="1"/>
    <col min="3" max="3" width="7.7109375" style="0" customWidth="1"/>
    <col min="4" max="4" width="13.57421875" style="0" customWidth="1"/>
    <col min="5" max="5" width="8.57421875" style="0" customWidth="1"/>
    <col min="7" max="7" width="10.140625" style="0" bestFit="1" customWidth="1"/>
    <col min="10" max="10" width="10.140625" style="0" bestFit="1" customWidth="1"/>
    <col min="11" max="11" width="8.421875" style="0" customWidth="1"/>
    <col min="12" max="12" width="10.57421875" style="0" customWidth="1"/>
    <col min="15" max="15" width="8.140625" style="0" customWidth="1"/>
    <col min="16" max="16" width="9.00390625" style="0" customWidth="1"/>
    <col min="17" max="17" width="8.7109375" style="0" customWidth="1"/>
  </cols>
  <sheetData>
    <row r="1" spans="1:17" ht="26.25">
      <c r="A1" s="150" t="s">
        <v>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84.75" customHeight="1">
      <c r="A2" s="151" t="s">
        <v>105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23.25">
      <c r="A3" s="73"/>
      <c r="B3" s="74"/>
      <c r="C3" s="75"/>
      <c r="D3" s="73"/>
      <c r="E3" s="152" t="s">
        <v>61</v>
      </c>
      <c r="F3" s="153"/>
      <c r="G3" s="154"/>
      <c r="H3" s="152" t="s">
        <v>62</v>
      </c>
      <c r="I3" s="153"/>
      <c r="J3" s="154"/>
      <c r="K3" s="152" t="s">
        <v>63</v>
      </c>
      <c r="L3" s="153"/>
      <c r="M3" s="153"/>
      <c r="N3" s="153"/>
      <c r="O3" s="154"/>
      <c r="P3" s="76"/>
      <c r="Q3" s="77"/>
    </row>
    <row r="4" spans="1:17" ht="23.25">
      <c r="A4" s="78" t="s">
        <v>64</v>
      </c>
      <c r="B4" s="155" t="s">
        <v>65</v>
      </c>
      <c r="C4" s="156"/>
      <c r="D4" s="78" t="s">
        <v>40</v>
      </c>
      <c r="E4" s="79" t="s">
        <v>66</v>
      </c>
      <c r="F4" s="79" t="s">
        <v>67</v>
      </c>
      <c r="G4" s="79" t="s">
        <v>67</v>
      </c>
      <c r="H4" s="79" t="s">
        <v>66</v>
      </c>
      <c r="I4" s="79" t="s">
        <v>67</v>
      </c>
      <c r="J4" s="79" t="s">
        <v>67</v>
      </c>
      <c r="K4" s="79" t="s">
        <v>68</v>
      </c>
      <c r="L4" s="79" t="s">
        <v>69</v>
      </c>
      <c r="M4" s="79" t="s">
        <v>70</v>
      </c>
      <c r="N4" s="79" t="s">
        <v>67</v>
      </c>
      <c r="O4" s="79" t="s">
        <v>67</v>
      </c>
      <c r="P4" s="78" t="s">
        <v>71</v>
      </c>
      <c r="Q4" s="110" t="s">
        <v>29</v>
      </c>
    </row>
    <row r="5" spans="1:17" ht="23.25">
      <c r="A5" s="80"/>
      <c r="B5" s="81"/>
      <c r="C5" s="82"/>
      <c r="D5" s="80"/>
      <c r="E5" s="80" t="s">
        <v>72</v>
      </c>
      <c r="F5" s="80" t="s">
        <v>73</v>
      </c>
      <c r="G5" s="80" t="s">
        <v>74</v>
      </c>
      <c r="H5" s="80" t="s">
        <v>72</v>
      </c>
      <c r="I5" s="80" t="s">
        <v>73</v>
      </c>
      <c r="J5" s="80" t="s">
        <v>74</v>
      </c>
      <c r="K5" s="80" t="s">
        <v>75</v>
      </c>
      <c r="L5" s="80"/>
      <c r="M5" s="80"/>
      <c r="N5" s="80" t="s">
        <v>76</v>
      </c>
      <c r="O5" s="80" t="s">
        <v>74</v>
      </c>
      <c r="P5" s="80" t="s">
        <v>77</v>
      </c>
      <c r="Q5" s="111"/>
    </row>
    <row r="6" spans="1:17" ht="23.25">
      <c r="A6" s="79">
        <v>1</v>
      </c>
      <c r="B6" s="74" t="s">
        <v>87</v>
      </c>
      <c r="C6" s="75" t="s">
        <v>88</v>
      </c>
      <c r="D6" s="114" t="s">
        <v>104</v>
      </c>
      <c r="E6" s="75">
        <v>480</v>
      </c>
      <c r="F6" s="75">
        <v>3</v>
      </c>
      <c r="G6" s="75">
        <v>480</v>
      </c>
      <c r="H6" s="75">
        <v>700</v>
      </c>
      <c r="I6" s="75">
        <v>2</v>
      </c>
      <c r="J6" s="106">
        <f>H6*I6</f>
        <v>1400</v>
      </c>
      <c r="K6" s="75" t="s">
        <v>83</v>
      </c>
      <c r="L6" s="75" t="s">
        <v>85</v>
      </c>
      <c r="M6" s="75" t="s">
        <v>99</v>
      </c>
      <c r="N6" s="97" t="s">
        <v>102</v>
      </c>
      <c r="O6" s="106">
        <f>359*4*2</f>
        <v>2872</v>
      </c>
      <c r="P6" s="113">
        <f>G6+O6+J6</f>
        <v>4752</v>
      </c>
      <c r="Q6" s="83"/>
    </row>
    <row r="7" spans="1:17" ht="23.25">
      <c r="A7" s="84">
        <v>2</v>
      </c>
      <c r="B7" s="85" t="s">
        <v>97</v>
      </c>
      <c r="C7" s="86" t="s">
        <v>98</v>
      </c>
      <c r="D7" s="105" t="s">
        <v>103</v>
      </c>
      <c r="E7" s="86">
        <v>480</v>
      </c>
      <c r="F7" s="86">
        <v>3</v>
      </c>
      <c r="G7" s="86">
        <v>480</v>
      </c>
      <c r="H7" s="86">
        <v>700</v>
      </c>
      <c r="I7" s="86">
        <v>2</v>
      </c>
      <c r="J7" s="115">
        <f>H7*I7</f>
        <v>1400</v>
      </c>
      <c r="K7" s="86" t="s">
        <v>84</v>
      </c>
      <c r="L7" s="86" t="s">
        <v>44</v>
      </c>
      <c r="M7" s="86" t="s">
        <v>100</v>
      </c>
      <c r="N7" s="105" t="s">
        <v>96</v>
      </c>
      <c r="O7" s="95"/>
      <c r="P7" s="112">
        <f>G7+O7+J7</f>
        <v>1880</v>
      </c>
      <c r="Q7" s="87"/>
    </row>
    <row r="8" spans="1:17" ht="23.25">
      <c r="A8" s="84">
        <v>3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 t="s">
        <v>53</v>
      </c>
      <c r="M8" s="86" t="s">
        <v>101</v>
      </c>
      <c r="N8" s="105" t="s">
        <v>89</v>
      </c>
      <c r="O8" s="86"/>
      <c r="P8" s="108"/>
      <c r="Q8" s="87"/>
    </row>
    <row r="9" spans="1:17" ht="23.25">
      <c r="A9" s="84">
        <v>4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08"/>
      <c r="Q9" s="87"/>
    </row>
    <row r="10" spans="1:17" ht="23.25">
      <c r="A10" s="84">
        <v>5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108"/>
      <c r="Q10" s="87"/>
    </row>
    <row r="11" spans="1:17" ht="23.25">
      <c r="A11" s="84">
        <v>6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08"/>
      <c r="Q11" s="87"/>
    </row>
    <row r="12" spans="1:17" ht="23.25">
      <c r="A12" s="84">
        <v>7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108"/>
      <c r="Q12" s="87"/>
    </row>
    <row r="13" spans="1:17" ht="23.25">
      <c r="A13" s="84">
        <v>8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108"/>
      <c r="Q13" s="87"/>
    </row>
    <row r="14" spans="1:17" ht="23.25">
      <c r="A14" s="84">
        <v>9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108"/>
      <c r="Q14" s="87"/>
    </row>
    <row r="15" spans="1:17" ht="23.25">
      <c r="A15" s="84">
        <v>10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108"/>
      <c r="Q15" s="87"/>
    </row>
    <row r="16" spans="1:17" ht="23.25">
      <c r="A16" s="88">
        <v>15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109"/>
      <c r="Q16" s="91"/>
    </row>
    <row r="17" spans="1:18" s="98" customFormat="1" ht="24" thickBot="1">
      <c r="A17" s="99"/>
      <c r="B17" s="149" t="s">
        <v>78</v>
      </c>
      <c r="C17" s="149"/>
      <c r="D17" s="99"/>
      <c r="E17" s="100">
        <f>SUM(E6:E16)</f>
        <v>960</v>
      </c>
      <c r="F17" s="101"/>
      <c r="G17" s="100">
        <f>SUM(G6:G16)</f>
        <v>960</v>
      </c>
      <c r="H17" s="100"/>
      <c r="I17" s="100"/>
      <c r="J17" s="100">
        <f>SUM(J6:J16)</f>
        <v>2800</v>
      </c>
      <c r="K17" s="100"/>
      <c r="L17" s="100"/>
      <c r="M17" s="100"/>
      <c r="N17" s="100"/>
      <c r="O17" s="107">
        <f>SUM(O6:O16)</f>
        <v>2872</v>
      </c>
      <c r="P17" s="107">
        <f>SUM(P6:P16)</f>
        <v>6632</v>
      </c>
      <c r="Q17" s="102"/>
      <c r="R17" s="103"/>
    </row>
    <row r="18" spans="1:17" ht="24" thickTop="1">
      <c r="A18" s="92"/>
      <c r="B18" s="9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</row>
    <row r="19" spans="1:16" ht="23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23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 t="s">
        <v>79</v>
      </c>
      <c r="L20" s="92"/>
      <c r="M20" s="92"/>
      <c r="N20" s="92"/>
      <c r="O20" s="92"/>
      <c r="P20" s="92"/>
    </row>
    <row r="21" spans="1:16" ht="23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 t="s">
        <v>90</v>
      </c>
      <c r="L21" s="92"/>
      <c r="M21" s="92"/>
      <c r="N21" s="92"/>
      <c r="O21" s="92"/>
      <c r="P21" s="92"/>
    </row>
    <row r="22" spans="1:16" ht="23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148" t="s">
        <v>111</v>
      </c>
      <c r="L22" s="148"/>
      <c r="M22" s="148"/>
      <c r="N22" s="148"/>
      <c r="O22" s="92"/>
      <c r="P22" s="92"/>
    </row>
    <row r="23" spans="1:16" ht="23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</sheetData>
  <sheetProtection/>
  <mergeCells count="8">
    <mergeCell ref="K22:N22"/>
    <mergeCell ref="B17:C17"/>
    <mergeCell ref="A1:Q1"/>
    <mergeCell ref="A2:Q2"/>
    <mergeCell ref="E3:G3"/>
    <mergeCell ref="H3:J3"/>
    <mergeCell ref="K3:O3"/>
    <mergeCell ref="B4:C4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Vettech 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Vettech Lab 12</dc:creator>
  <cp:keywords/>
  <dc:description/>
  <cp:lastModifiedBy>por</cp:lastModifiedBy>
  <cp:lastPrinted>2017-11-30T07:44:10Z</cp:lastPrinted>
  <dcterms:created xsi:type="dcterms:W3CDTF">2003-02-16T08:35:17Z</dcterms:created>
  <dcterms:modified xsi:type="dcterms:W3CDTF">2021-10-28T12:04:27Z</dcterms:modified>
  <cp:category/>
  <cp:version/>
  <cp:contentType/>
  <cp:contentStatus/>
</cp:coreProperties>
</file>